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02. ITQ_1월_정기\10. 기출공지\101_엑셀\"/>
    </mc:Choice>
  </mc:AlternateContent>
  <xr:revisionPtr revIDLastSave="0" documentId="13_ncr:1_{91B58104-BB33-481F-9595-CF6F193AD9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8" r:id="rId1"/>
    <sheet name="제2작업" sheetId="12" r:id="rId2"/>
    <sheet name="제3작업" sheetId="13" r:id="rId3"/>
    <sheet name="제4작업" sheetId="22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가격">제1작업!$F$5:$F$12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3" l="1"/>
  <c r="G10" i="13"/>
  <c r="G6" i="13"/>
  <c r="G17" i="13" s="1"/>
  <c r="B16" i="13"/>
  <c r="B11" i="13"/>
  <c r="B7" i="13"/>
  <c r="B18" i="13" s="1"/>
  <c r="H11" i="12"/>
  <c r="E14" i="18"/>
  <c r="E13" i="18"/>
  <c r="J14" i="18"/>
  <c r="J13" i="18"/>
  <c r="J7" i="18"/>
  <c r="J9" i="18"/>
  <c r="J5" i="18"/>
  <c r="J11" i="18"/>
  <c r="J6" i="18"/>
  <c r="J12" i="18"/>
  <c r="J8" i="18"/>
  <c r="J10" i="18"/>
  <c r="I7" i="18"/>
  <c r="I9" i="18"/>
  <c r="I5" i="18"/>
  <c r="I11" i="18"/>
  <c r="I6" i="18"/>
  <c r="I12" i="18"/>
  <c r="I8" i="18"/>
  <c r="I10" i="18"/>
</calcChain>
</file>

<file path=xl/sharedStrings.xml><?xml version="1.0" encoding="utf-8"?>
<sst xmlns="http://schemas.openxmlformats.org/spreadsheetml/2006/main" count="124" uniqueCount="40">
  <si>
    <t>전체 개수</t>
  </si>
  <si>
    <t>전체 평균</t>
  </si>
  <si>
    <t>품목코드</t>
  </si>
  <si>
    <t>부위</t>
  </si>
  <si>
    <t>생산일</t>
  </si>
  <si>
    <t>구분</t>
  </si>
  <si>
    <t>kg당 가격</t>
  </si>
  <si>
    <t>판매량
(단위:kg)</t>
  </si>
  <si>
    <t>판매순위</t>
  </si>
  <si>
    <t>비고</t>
  </si>
  <si>
    <t>안심</t>
  </si>
  <si>
    <t>1++등급</t>
  </si>
  <si>
    <t>등심</t>
  </si>
  <si>
    <t>1등급</t>
  </si>
  <si>
    <t>앞다리</t>
  </si>
  <si>
    <t>1+등급</t>
  </si>
  <si>
    <t>2등급</t>
  </si>
  <si>
    <t xml:space="preserve">납품한
시장 수 </t>
    <phoneticPr fontId="2" type="noConversion"/>
  </si>
  <si>
    <t>ATE-38</t>
    <phoneticPr fontId="2" type="noConversion"/>
  </si>
  <si>
    <t>FEW-29</t>
    <phoneticPr fontId="2" type="noConversion"/>
  </si>
  <si>
    <t>FVS-39</t>
  </si>
  <si>
    <t>FVS-39</t>
    <phoneticPr fontId="2" type="noConversion"/>
  </si>
  <si>
    <t>TVE-68</t>
    <phoneticPr fontId="2" type="noConversion"/>
  </si>
  <si>
    <t>SKR-86</t>
    <phoneticPr fontId="2" type="noConversion"/>
  </si>
  <si>
    <t>MTT-92</t>
    <phoneticPr fontId="2" type="noConversion"/>
  </si>
  <si>
    <t>MYH-19</t>
    <phoneticPr fontId="2" type="noConversion"/>
  </si>
  <si>
    <t>EUY-39</t>
    <phoneticPr fontId="2" type="noConversion"/>
  </si>
  <si>
    <t>생산일</t>
    <phoneticPr fontId="2" type="noConversion"/>
  </si>
  <si>
    <t>앞다리 부위 판매량(단위:kg) 합계</t>
    <phoneticPr fontId="2" type="noConversion"/>
  </si>
  <si>
    <t>kg당 최고 가격</t>
    <phoneticPr fontId="2" type="noConversion"/>
  </si>
  <si>
    <t>등심 부위 납품한 시장 수 평균</t>
    <phoneticPr fontId="2" type="noConversion"/>
  </si>
  <si>
    <t>판매량(단위:kg) 전체 평균</t>
    <phoneticPr fontId="2" type="noConversion"/>
  </si>
  <si>
    <t>&lt;&gt;앞다리</t>
    <phoneticPr fontId="2" type="noConversion"/>
  </si>
  <si>
    <t>&lt;=90000</t>
    <phoneticPr fontId="2" type="noConversion"/>
  </si>
  <si>
    <t>앞다리 개수</t>
  </si>
  <si>
    <t>안심 개수</t>
  </si>
  <si>
    <t>등심 개수</t>
  </si>
  <si>
    <t>앞다리 평균</t>
  </si>
  <si>
    <t>안심 평균</t>
  </si>
  <si>
    <t>등심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</si>
</sst>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8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41" fontId="3" fillId="0" borderId="10" xfId="1" quotePrefix="1" applyFont="1" applyBorder="1" applyAlignment="1">
      <alignment horizontal="center" vertical="center"/>
    </xf>
    <xf numFmtId="41" fontId="3" fillId="0" borderId="16" xfId="1" quotePrefix="1" applyFont="1" applyBorder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14" fontId="3" fillId="0" borderId="11" xfId="1" quotePrefix="1" applyNumberFormat="1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41" fontId="3" fillId="0" borderId="15" xfId="1" quotePrefix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1" fontId="3" fillId="0" borderId="20" xfId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41" fontId="3" fillId="0" borderId="0" xfId="0" applyNumberFormat="1" applyFont="1">
      <alignment vertical="center"/>
    </xf>
    <xf numFmtId="14" fontId="3" fillId="0" borderId="20" xfId="0" applyNumberFormat="1" applyFont="1" applyBorder="1" applyAlignment="1">
      <alignment horizontal="center" vertical="center"/>
    </xf>
    <xf numFmtId="41" fontId="3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3" fillId="0" borderId="3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0" xfId="1" applyNumberFormat="1" applyFont="1" applyBorder="1" applyAlignment="1">
      <alignment horizontal="right" vertical="center"/>
    </xf>
    <xf numFmtId="178" fontId="3" fillId="0" borderId="20" xfId="1" applyNumberFormat="1" applyFont="1" applyBorder="1" applyAlignment="1">
      <alignment horizontal="right" vertical="center"/>
    </xf>
    <xf numFmtId="41" fontId="3" fillId="0" borderId="20" xfId="1" applyFont="1" applyBorder="1" applyAlignment="1">
      <alignment horizontal="right" vertical="center"/>
    </xf>
    <xf numFmtId="178" fontId="3" fillId="0" borderId="0" xfId="1" applyNumberFormat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앞다리 및 등심 판매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kg당 가격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(제1작업!$B$5:$B$6,제1작업!$B$9:$B$12)</c:f>
              <c:strCache>
                <c:ptCount val="6"/>
                <c:pt idx="0">
                  <c:v>FVS-39</c:v>
                </c:pt>
                <c:pt idx="1">
                  <c:v>SKR-86</c:v>
                </c:pt>
                <c:pt idx="2">
                  <c:v>FEW-29</c:v>
                </c:pt>
                <c:pt idx="3">
                  <c:v>EUY-39</c:v>
                </c:pt>
                <c:pt idx="4">
                  <c:v>TVE-68</c:v>
                </c:pt>
                <c:pt idx="5">
                  <c:v>MTT-92</c:v>
                </c:pt>
              </c:strCache>
            </c:strRef>
          </c:cat>
          <c:val>
            <c:numRef>
              <c:f>(제1작업!$F$5:$F$6,제1작업!$F$9:$F$12)</c:f>
              <c:numCache>
                <c:formatCode>#,##0"원"</c:formatCode>
                <c:ptCount val="6"/>
                <c:pt idx="0">
                  <c:v>75600</c:v>
                </c:pt>
                <c:pt idx="1">
                  <c:v>52000</c:v>
                </c:pt>
                <c:pt idx="2">
                  <c:v>79200</c:v>
                </c:pt>
                <c:pt idx="3">
                  <c:v>73000</c:v>
                </c:pt>
                <c:pt idx="4">
                  <c:v>66400</c:v>
                </c:pt>
                <c:pt idx="5">
                  <c:v>88700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F-4A5A-A621-16317C0B4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08749936"/>
        <c:axId val="160821472"/>
      </c:barChart>
      <c:lineChart>
        <c:grouping val="standard"/>
        <c:varyColors val="0"/>
        <c:ser>
          <c:idx val="1"/>
          <c:order val="1"/>
          <c:tx>
            <c:v>판매량(단위:kg)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8F-4A5A-A621-16317C0B45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(제1작업!$B$5:$B$6,제1작업!$B$9:$B$12)</c:f>
              <c:strCache>
                <c:ptCount val="6"/>
                <c:pt idx="0">
                  <c:v>FVS-39</c:v>
                </c:pt>
                <c:pt idx="1">
                  <c:v>SKR-86</c:v>
                </c:pt>
                <c:pt idx="2">
                  <c:v>FEW-29</c:v>
                </c:pt>
                <c:pt idx="3">
                  <c:v>EUY-39</c:v>
                </c:pt>
                <c:pt idx="4">
                  <c:v>TVE-68</c:v>
                </c:pt>
                <c:pt idx="5">
                  <c:v>MTT-92</c:v>
                </c:pt>
              </c:strCache>
            </c:strRef>
          </c:cat>
          <c:val>
            <c:numRef>
              <c:f>(제1작업!$G$5:$G$6,제1작업!$G$9:$G$12)</c:f>
              <c:numCache>
                <c:formatCode>_(* #,##0_);_(* \(#,##0\);_(* "-"_);_(@_)</c:formatCode>
                <c:ptCount val="6"/>
                <c:pt idx="0">
                  <c:v>1294</c:v>
                </c:pt>
                <c:pt idx="1">
                  <c:v>4188</c:v>
                </c:pt>
                <c:pt idx="2">
                  <c:v>4870</c:v>
                </c:pt>
                <c:pt idx="3">
                  <c:v>3765</c:v>
                </c:pt>
                <c:pt idx="4">
                  <c:v>5760</c:v>
                </c:pt>
                <c:pt idx="5">
                  <c:v>3240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8F-4A5A-A621-16317C0B4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760496"/>
        <c:axId val="1298298816"/>
      </c:lineChart>
      <c:catAx>
        <c:axId val="130874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0821472"/>
        <c:crosses val="autoZero"/>
        <c:auto val="1"/>
        <c:lblAlgn val="ctr"/>
        <c:lblOffset val="100"/>
        <c:noMultiLvlLbl val="0"/>
      </c:catAx>
      <c:valAx>
        <c:axId val="16082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08749936"/>
        <c:crosses val="autoZero"/>
        <c:crossBetween val="between"/>
      </c:valAx>
      <c:valAx>
        <c:axId val="1298298816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08760496"/>
        <c:crosses val="max"/>
        <c:crossBetween val="between"/>
        <c:majorUnit val="2000"/>
      </c:valAx>
      <c:catAx>
        <c:axId val="1308760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829881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BCD1FA-BA3B-4B69-A503-76B5CB12029C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88899</xdr:rowOff>
    </xdr:from>
    <xdr:to>
      <xdr:col>6</xdr:col>
      <xdr:colOff>485775</xdr:colOff>
      <xdr:row>2</xdr:row>
      <xdr:rowOff>206374</xdr:rowOff>
    </xdr:to>
    <xdr:sp macro="" textlink="">
      <xdr:nvSpPr>
        <xdr:cNvPr id="2" name="배지 1">
          <a:extLst>
            <a:ext uri="{FF2B5EF4-FFF2-40B4-BE49-F238E27FC236}">
              <a16:creationId xmlns:a16="http://schemas.microsoft.com/office/drawing/2014/main" id="{BD677C0C-DD16-4B54-B4A9-80BC69D15027}"/>
            </a:ext>
          </a:extLst>
        </xdr:cNvPr>
        <xdr:cNvSpPr/>
      </xdr:nvSpPr>
      <xdr:spPr>
        <a:xfrm>
          <a:off x="123825" y="88899"/>
          <a:ext cx="5057775" cy="68897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소고기 부위별 판매 현황</a:t>
          </a:r>
        </a:p>
      </xdr:txBody>
    </xdr:sp>
    <xdr:clientData/>
  </xdr:twoCellAnchor>
  <xdr:twoCellAnchor>
    <xdr:from>
      <xdr:col>7</xdr:col>
      <xdr:colOff>0</xdr:colOff>
      <xdr:row>0</xdr:row>
      <xdr:rowOff>95249</xdr:rowOff>
    </xdr:from>
    <xdr:to>
      <xdr:col>10</xdr:col>
      <xdr:colOff>0</xdr:colOff>
      <xdr:row>2</xdr:row>
      <xdr:rowOff>200024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A5BCA98B-9C2B-43A5-AF7E-38A4C1492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62600" y="95249"/>
          <a:ext cx="2524125" cy="676275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53857572-067E-35AB-C7F9-C1760774DE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0.54108</cdr:x>
      <cdr:y>0.19001</cdr:y>
    </cdr:from>
    <cdr:to>
      <cdr:x>0.67923</cdr:x>
      <cdr:y>0.28008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603D6A04-549D-8519-D54B-D3A8E7A28032}"/>
            </a:ext>
          </a:extLst>
        </cdr:cNvPr>
        <cdr:cNvSpPr/>
      </cdr:nvSpPr>
      <cdr:spPr>
        <a:xfrm xmlns:a="http://schemas.openxmlformats.org/drawingml/2006/main">
          <a:off x="5025960" y="1152520"/>
          <a:ext cx="1283245" cy="546321"/>
        </a:xfrm>
        <a:prstGeom xmlns:a="http://schemas.openxmlformats.org/drawingml/2006/main" prst="wedgeRoundRectCallout">
          <a:avLst>
            <a:gd name="adj1" fmla="val 72852"/>
            <a:gd name="adj2" fmla="val 60980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10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판매</a:t>
          </a:r>
          <a:endParaRPr lang="ko-KR" sz="110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BD0D8-057D-440C-B79E-F509C369536D}">
  <dimension ref="B1:J20"/>
  <sheetViews>
    <sheetView tabSelected="1" zoomScaleNormal="100" workbookViewId="0">
      <selection activeCell="N4" sqref="N4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1.75" style="1" customWidth="1"/>
    <col min="4" max="4" width="15" style="1" customWidth="1"/>
    <col min="5" max="5" width="11.125" style="1" customWidth="1"/>
    <col min="6" max="6" width="10.875" style="1" customWidth="1"/>
    <col min="7" max="7" width="11.375" style="1" customWidth="1"/>
    <col min="8" max="9" width="10.625" style="1" customWidth="1"/>
    <col min="10" max="10" width="11.37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7" t="s">
        <v>2</v>
      </c>
      <c r="C4" s="8" t="s">
        <v>3</v>
      </c>
      <c r="D4" s="8" t="s">
        <v>4</v>
      </c>
      <c r="E4" s="9" t="s">
        <v>5</v>
      </c>
      <c r="F4" s="9" t="s">
        <v>6</v>
      </c>
      <c r="G4" s="9" t="s">
        <v>7</v>
      </c>
      <c r="H4" s="9" t="s">
        <v>17</v>
      </c>
      <c r="I4" s="8" t="s">
        <v>8</v>
      </c>
      <c r="J4" s="10" t="s">
        <v>9</v>
      </c>
    </row>
    <row r="5" spans="2:10" ht="17.25" customHeight="1" x14ac:dyDescent="0.3">
      <c r="B5" s="11" t="s">
        <v>21</v>
      </c>
      <c r="C5" s="12" t="s">
        <v>14</v>
      </c>
      <c r="D5" s="31">
        <v>45279</v>
      </c>
      <c r="E5" s="22" t="s">
        <v>15</v>
      </c>
      <c r="F5" s="44">
        <v>75600</v>
      </c>
      <c r="G5" s="34">
        <v>1294</v>
      </c>
      <c r="H5" s="34">
        <v>39</v>
      </c>
      <c r="I5" s="14" t="str">
        <f t="shared" ref="I5:I12" si="0">_xlfn.RANK.EQ(G5,$G$5:$G$12)&amp;"위"</f>
        <v>8위</v>
      </c>
      <c r="J5" s="16" t="str">
        <f t="shared" ref="J5:J12" si="1">IF(OR(F5&gt;=90000,G5&gt;=5000),"★","")</f>
        <v/>
      </c>
    </row>
    <row r="6" spans="2:10" ht="17.25" customHeight="1" x14ac:dyDescent="0.3">
      <c r="B6" s="3" t="s">
        <v>23</v>
      </c>
      <c r="C6" s="2" t="s">
        <v>14</v>
      </c>
      <c r="D6" s="32">
        <v>45289</v>
      </c>
      <c r="E6" s="23" t="s">
        <v>16</v>
      </c>
      <c r="F6" s="45">
        <v>52000</v>
      </c>
      <c r="G6" s="35">
        <v>4188</v>
      </c>
      <c r="H6" s="35">
        <v>73</v>
      </c>
      <c r="I6" s="15" t="str">
        <f t="shared" si="0"/>
        <v>3위</v>
      </c>
      <c r="J6" s="17" t="str">
        <f t="shared" si="1"/>
        <v/>
      </c>
    </row>
    <row r="7" spans="2:10" ht="17.25" customHeight="1" x14ac:dyDescent="0.3">
      <c r="B7" s="3" t="s">
        <v>18</v>
      </c>
      <c r="C7" s="2" t="s">
        <v>10</v>
      </c>
      <c r="D7" s="32">
        <v>45284</v>
      </c>
      <c r="E7" s="23" t="s">
        <v>11</v>
      </c>
      <c r="F7" s="45">
        <v>98200</v>
      </c>
      <c r="G7" s="35">
        <v>1350</v>
      </c>
      <c r="H7" s="35">
        <v>37</v>
      </c>
      <c r="I7" s="15" t="str">
        <f t="shared" si="0"/>
        <v>7위</v>
      </c>
      <c r="J7" s="17" t="str">
        <f t="shared" si="1"/>
        <v>★</v>
      </c>
    </row>
    <row r="8" spans="2:10" ht="17.25" customHeight="1" x14ac:dyDescent="0.3">
      <c r="B8" s="3" t="s">
        <v>25</v>
      </c>
      <c r="C8" s="2" t="s">
        <v>10</v>
      </c>
      <c r="D8" s="32">
        <v>45282</v>
      </c>
      <c r="E8" s="23" t="s">
        <v>13</v>
      </c>
      <c r="F8" s="45">
        <v>95600</v>
      </c>
      <c r="G8" s="35">
        <v>1472</v>
      </c>
      <c r="H8" s="35">
        <v>38</v>
      </c>
      <c r="I8" s="15" t="str">
        <f t="shared" si="0"/>
        <v>6위</v>
      </c>
      <c r="J8" s="17" t="str">
        <f t="shared" si="1"/>
        <v>★</v>
      </c>
    </row>
    <row r="9" spans="2:10" ht="17.25" customHeight="1" x14ac:dyDescent="0.3">
      <c r="B9" s="3" t="s">
        <v>19</v>
      </c>
      <c r="C9" s="2" t="s">
        <v>12</v>
      </c>
      <c r="D9" s="32">
        <v>45284</v>
      </c>
      <c r="E9" s="23" t="s">
        <v>13</v>
      </c>
      <c r="F9" s="45">
        <v>79200</v>
      </c>
      <c r="G9" s="35">
        <v>4870</v>
      </c>
      <c r="H9" s="35">
        <v>86</v>
      </c>
      <c r="I9" s="15" t="str">
        <f t="shared" si="0"/>
        <v>2위</v>
      </c>
      <c r="J9" s="17" t="str">
        <f t="shared" si="1"/>
        <v/>
      </c>
    </row>
    <row r="10" spans="2:10" ht="17.25" customHeight="1" x14ac:dyDescent="0.3">
      <c r="B10" s="3" t="s">
        <v>26</v>
      </c>
      <c r="C10" s="2" t="s">
        <v>14</v>
      </c>
      <c r="D10" s="32">
        <v>45290</v>
      </c>
      <c r="E10" s="23" t="s">
        <v>11</v>
      </c>
      <c r="F10" s="45">
        <v>73000</v>
      </c>
      <c r="G10" s="35">
        <v>3765</v>
      </c>
      <c r="H10" s="35">
        <v>71</v>
      </c>
      <c r="I10" s="15" t="str">
        <f t="shared" si="0"/>
        <v>4위</v>
      </c>
      <c r="J10" s="17" t="str">
        <f t="shared" si="1"/>
        <v/>
      </c>
    </row>
    <row r="11" spans="2:10" ht="17.25" customHeight="1" x14ac:dyDescent="0.3">
      <c r="B11" s="3" t="s">
        <v>22</v>
      </c>
      <c r="C11" s="2" t="s">
        <v>12</v>
      </c>
      <c r="D11" s="32">
        <v>45287</v>
      </c>
      <c r="E11" s="23" t="s">
        <v>16</v>
      </c>
      <c r="F11" s="45">
        <v>66400</v>
      </c>
      <c r="G11" s="35">
        <v>5760</v>
      </c>
      <c r="H11" s="35">
        <v>98</v>
      </c>
      <c r="I11" s="15" t="str">
        <f t="shared" si="0"/>
        <v>1위</v>
      </c>
      <c r="J11" s="17" t="str">
        <f t="shared" si="1"/>
        <v>★</v>
      </c>
    </row>
    <row r="12" spans="2:10" ht="17.25" customHeight="1" thickBot="1" x14ac:dyDescent="0.35">
      <c r="B12" s="13" t="s">
        <v>24</v>
      </c>
      <c r="C12" s="5" t="s">
        <v>12</v>
      </c>
      <c r="D12" s="33">
        <v>45284</v>
      </c>
      <c r="E12" s="24" t="s">
        <v>15</v>
      </c>
      <c r="F12" s="46">
        <v>88700</v>
      </c>
      <c r="G12" s="36">
        <v>3240</v>
      </c>
      <c r="H12" s="36">
        <v>56</v>
      </c>
      <c r="I12" s="18" t="str">
        <f t="shared" si="0"/>
        <v>5위</v>
      </c>
      <c r="J12" s="19" t="str">
        <f t="shared" si="1"/>
        <v/>
      </c>
    </row>
    <row r="13" spans="2:10" ht="17.25" customHeight="1" x14ac:dyDescent="0.3">
      <c r="B13" s="51" t="s">
        <v>29</v>
      </c>
      <c r="C13" s="52"/>
      <c r="D13" s="53"/>
      <c r="E13" s="27">
        <f>MAX(가격)</f>
        <v>98200</v>
      </c>
      <c r="F13" s="54"/>
      <c r="G13" s="56" t="s">
        <v>28</v>
      </c>
      <c r="H13" s="52"/>
      <c r="I13" s="53"/>
      <c r="J13" s="21">
        <f>DSUM(B4:H12,6,C4:C5)</f>
        <v>9247</v>
      </c>
    </row>
    <row r="14" spans="2:10" ht="17.45" customHeight="1" thickBot="1" x14ac:dyDescent="0.35">
      <c r="B14" s="57" t="s">
        <v>30</v>
      </c>
      <c r="C14" s="58"/>
      <c r="D14" s="59"/>
      <c r="E14" s="20">
        <f>SUMIF(C5:C12,"등심",H5:H12)/COUNTIF(C5:C12,"등심")</f>
        <v>80</v>
      </c>
      <c r="F14" s="55"/>
      <c r="G14" s="4" t="s">
        <v>2</v>
      </c>
      <c r="H14" s="5" t="s">
        <v>20</v>
      </c>
      <c r="I14" s="6" t="s">
        <v>27</v>
      </c>
      <c r="J14" s="25">
        <f>VLOOKUP(H14,B5:H12,3,0)</f>
        <v>45279</v>
      </c>
    </row>
    <row r="19" spans="7:7" x14ac:dyDescent="0.3">
      <c r="G19" s="37"/>
    </row>
    <row r="20" spans="7:7" ht="15.6" customHeight="1" x14ac:dyDescent="0.3"/>
  </sheetData>
  <sortState xmlns:xlrd2="http://schemas.microsoft.com/office/spreadsheetml/2017/richdata2" ref="A5:J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2">
      <formula>$H5&lt;=50</formula>
    </cfRule>
  </conditionalFormatting>
  <dataValidations disablePrompts="1" count="1">
    <dataValidation type="list" allowBlank="1" showInputMessage="1" showErrorMessage="1" sqref="H14" xr:uid="{140BBAD3-EE98-4FF7-A2AF-8CA75E75A7C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E2322-5E55-4EF7-91F6-DBAF6D86F4DC}">
  <dimension ref="B1:H21"/>
  <sheetViews>
    <sheetView zoomScaleNormal="100" workbookViewId="0">
      <selection activeCell="I25" sqref="I25"/>
    </sheetView>
  </sheetViews>
  <sheetFormatPr defaultColWidth="8.625" defaultRowHeight="17.100000000000001" customHeight="1" x14ac:dyDescent="0.3"/>
  <cols>
    <col min="1" max="1" width="1.625" style="1" customWidth="1"/>
    <col min="2" max="2" width="11.25" style="1" customWidth="1"/>
    <col min="3" max="3" width="11.75" style="1" customWidth="1"/>
    <col min="4" max="4" width="15" style="1" customWidth="1"/>
    <col min="5" max="5" width="11.125" style="1" customWidth="1"/>
    <col min="6" max="6" width="10.875" style="1" customWidth="1"/>
    <col min="7" max="7" width="11.375" style="1" customWidth="1"/>
    <col min="8" max="8" width="10.625" style="1" customWidth="1"/>
    <col min="9" max="16384" width="8.625" style="1"/>
  </cols>
  <sheetData>
    <row r="1" spans="2:8" ht="17.100000000000001" customHeight="1" thickBot="1" x14ac:dyDescent="0.35"/>
    <row r="2" spans="2:8" ht="27.75" thickBot="1" x14ac:dyDescent="0.35">
      <c r="B2" s="7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9" t="s">
        <v>17</v>
      </c>
    </row>
    <row r="3" spans="2:8" ht="17.100000000000001" customHeight="1" x14ac:dyDescent="0.3">
      <c r="B3" s="11" t="s">
        <v>21</v>
      </c>
      <c r="C3" s="12" t="s">
        <v>14</v>
      </c>
      <c r="D3" s="31">
        <v>45279</v>
      </c>
      <c r="E3" s="22" t="s">
        <v>15</v>
      </c>
      <c r="F3" s="44">
        <v>75600</v>
      </c>
      <c r="G3" s="34">
        <v>1755.0000000000009</v>
      </c>
      <c r="H3" s="34">
        <v>39</v>
      </c>
    </row>
    <row r="4" spans="2:8" ht="17.100000000000001" customHeight="1" x14ac:dyDescent="0.3">
      <c r="B4" s="3" t="s">
        <v>23</v>
      </c>
      <c r="C4" s="2" t="s">
        <v>14</v>
      </c>
      <c r="D4" s="32">
        <v>45289</v>
      </c>
      <c r="E4" s="23" t="s">
        <v>16</v>
      </c>
      <c r="F4" s="45">
        <v>52000</v>
      </c>
      <c r="G4" s="35">
        <v>4188</v>
      </c>
      <c r="H4" s="35">
        <v>73</v>
      </c>
    </row>
    <row r="5" spans="2:8" ht="17.100000000000001" customHeight="1" x14ac:dyDescent="0.3">
      <c r="B5" s="3" t="s">
        <v>18</v>
      </c>
      <c r="C5" s="2" t="s">
        <v>10</v>
      </c>
      <c r="D5" s="32">
        <v>45284</v>
      </c>
      <c r="E5" s="23" t="s">
        <v>11</v>
      </c>
      <c r="F5" s="45">
        <v>98200</v>
      </c>
      <c r="G5" s="35">
        <v>1350</v>
      </c>
      <c r="H5" s="35">
        <v>37</v>
      </c>
    </row>
    <row r="6" spans="2:8" ht="17.100000000000001" customHeight="1" x14ac:dyDescent="0.3">
      <c r="B6" s="3" t="s">
        <v>25</v>
      </c>
      <c r="C6" s="2" t="s">
        <v>10</v>
      </c>
      <c r="D6" s="32">
        <v>45282</v>
      </c>
      <c r="E6" s="23" t="s">
        <v>13</v>
      </c>
      <c r="F6" s="45">
        <v>95600</v>
      </c>
      <c r="G6" s="35">
        <v>1472</v>
      </c>
      <c r="H6" s="35">
        <v>38</v>
      </c>
    </row>
    <row r="7" spans="2:8" ht="17.100000000000001" customHeight="1" x14ac:dyDescent="0.3">
      <c r="B7" s="3" t="s">
        <v>19</v>
      </c>
      <c r="C7" s="2" t="s">
        <v>12</v>
      </c>
      <c r="D7" s="32">
        <v>45284</v>
      </c>
      <c r="E7" s="23" t="s">
        <v>13</v>
      </c>
      <c r="F7" s="45">
        <v>79200</v>
      </c>
      <c r="G7" s="35">
        <v>4870</v>
      </c>
      <c r="H7" s="35">
        <v>86</v>
      </c>
    </row>
    <row r="8" spans="2:8" ht="17.100000000000001" customHeight="1" x14ac:dyDescent="0.3">
      <c r="B8" s="3" t="s">
        <v>26</v>
      </c>
      <c r="C8" s="2" t="s">
        <v>14</v>
      </c>
      <c r="D8" s="32">
        <v>45290</v>
      </c>
      <c r="E8" s="23" t="s">
        <v>11</v>
      </c>
      <c r="F8" s="45">
        <v>73000</v>
      </c>
      <c r="G8" s="35">
        <v>3765</v>
      </c>
      <c r="H8" s="35">
        <v>71</v>
      </c>
    </row>
    <row r="9" spans="2:8" ht="17.100000000000001" customHeight="1" x14ac:dyDescent="0.3">
      <c r="B9" s="3" t="s">
        <v>22</v>
      </c>
      <c r="C9" s="2" t="s">
        <v>12</v>
      </c>
      <c r="D9" s="32">
        <v>45287</v>
      </c>
      <c r="E9" s="23" t="s">
        <v>16</v>
      </c>
      <c r="F9" s="45">
        <v>66400</v>
      </c>
      <c r="G9" s="35">
        <v>5760</v>
      </c>
      <c r="H9" s="35">
        <v>98</v>
      </c>
    </row>
    <row r="10" spans="2:8" ht="17.100000000000001" customHeight="1" x14ac:dyDescent="0.3">
      <c r="B10" s="28" t="s">
        <v>24</v>
      </c>
      <c r="C10" s="29" t="s">
        <v>12</v>
      </c>
      <c r="D10" s="38">
        <v>45284</v>
      </c>
      <c r="E10" s="30" t="s">
        <v>15</v>
      </c>
      <c r="F10" s="47">
        <v>88700</v>
      </c>
      <c r="G10" s="48">
        <v>3240</v>
      </c>
      <c r="H10" s="48">
        <v>56</v>
      </c>
    </row>
    <row r="11" spans="2:8" ht="17.100000000000001" customHeight="1" x14ac:dyDescent="0.3">
      <c r="B11" s="60" t="s">
        <v>31</v>
      </c>
      <c r="C11" s="60"/>
      <c r="D11" s="60"/>
      <c r="E11" s="60"/>
      <c r="F11" s="60"/>
      <c r="G11" s="60"/>
      <c r="H11" s="39">
        <f>AVERAGE(G3:G10)</f>
        <v>3300</v>
      </c>
    </row>
    <row r="13" spans="2:8" ht="17.100000000000001" customHeight="1" thickBot="1" x14ac:dyDescent="0.35"/>
    <row r="14" spans="2:8" ht="17.100000000000001" customHeight="1" x14ac:dyDescent="0.3">
      <c r="B14" s="8" t="s">
        <v>3</v>
      </c>
      <c r="C14" s="9" t="s">
        <v>6</v>
      </c>
    </row>
    <row r="15" spans="2:8" ht="17.100000000000001" customHeight="1" x14ac:dyDescent="0.3">
      <c r="B15" s="1" t="s">
        <v>32</v>
      </c>
      <c r="C15" s="1" t="s">
        <v>33</v>
      </c>
    </row>
    <row r="17" spans="2:5" ht="17.100000000000001" customHeight="1" thickBot="1" x14ac:dyDescent="0.35"/>
    <row r="18" spans="2:5" ht="27" x14ac:dyDescent="0.3">
      <c r="B18" s="7" t="s">
        <v>2</v>
      </c>
      <c r="C18" s="9" t="s">
        <v>5</v>
      </c>
      <c r="D18" s="9" t="s">
        <v>6</v>
      </c>
      <c r="E18" s="9" t="s">
        <v>7</v>
      </c>
    </row>
    <row r="19" spans="2:5" ht="17.100000000000001" customHeight="1" x14ac:dyDescent="0.3">
      <c r="B19" s="3" t="s">
        <v>19</v>
      </c>
      <c r="C19" s="23" t="s">
        <v>13</v>
      </c>
      <c r="D19" s="45">
        <v>79200</v>
      </c>
      <c r="E19" s="35">
        <v>4870</v>
      </c>
    </row>
    <row r="20" spans="2:5" ht="17.100000000000001" customHeight="1" x14ac:dyDescent="0.3">
      <c r="B20" s="3" t="s">
        <v>22</v>
      </c>
      <c r="C20" s="23" t="s">
        <v>16</v>
      </c>
      <c r="D20" s="45">
        <v>66400</v>
      </c>
      <c r="E20" s="35">
        <v>5760</v>
      </c>
    </row>
    <row r="21" spans="2:5" ht="17.100000000000001" customHeight="1" x14ac:dyDescent="0.3">
      <c r="B21" s="28" t="s">
        <v>24</v>
      </c>
      <c r="C21" s="30" t="s">
        <v>15</v>
      </c>
      <c r="D21" s="47">
        <v>88700</v>
      </c>
      <c r="E21" s="48">
        <v>3240</v>
      </c>
    </row>
  </sheetData>
  <mergeCells count="1">
    <mergeCell ref="B11:G11"/>
  </mergeCells>
  <phoneticPr fontId="2" type="noConversion"/>
  <conditionalFormatting sqref="B3:H10">
    <cfRule type="expression" dxfId="1" priority="1">
      <formula>$H3&lt;=50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F084C-8C94-49E8-864D-C719B726501E}">
  <sheetPr>
    <outlinePr showOutlineSymbols="0"/>
  </sheetPr>
  <dimension ref="B1:H18"/>
  <sheetViews>
    <sheetView showOutlineSymbols="0" zoomScaleNormal="100" workbookViewId="0">
      <selection activeCell="C32" sqref="C32"/>
    </sheetView>
  </sheetViews>
  <sheetFormatPr defaultColWidth="8.625" defaultRowHeight="17.100000000000001" customHeight="1" outlineLevelRow="3" x14ac:dyDescent="0.3"/>
  <cols>
    <col min="1" max="1" width="1.625" style="1" customWidth="1"/>
    <col min="2" max="2" width="11.25" style="1" customWidth="1"/>
    <col min="3" max="3" width="12.75" style="1" bestFit="1" customWidth="1"/>
    <col min="4" max="4" width="15" style="1" customWidth="1"/>
    <col min="5" max="5" width="11.125" style="1" customWidth="1"/>
    <col min="6" max="6" width="10.875" style="1" customWidth="1"/>
    <col min="7" max="7" width="11.375" style="1" customWidth="1"/>
    <col min="8" max="8" width="10.625" style="1" customWidth="1"/>
    <col min="9" max="16384" width="8.625" style="1"/>
  </cols>
  <sheetData>
    <row r="1" spans="2:8" ht="17.100000000000001" customHeight="1" thickBot="1" x14ac:dyDescent="0.35"/>
    <row r="2" spans="2:8" ht="27.75" thickBot="1" x14ac:dyDescent="0.35">
      <c r="B2" s="7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9" t="s">
        <v>17</v>
      </c>
    </row>
    <row r="3" spans="2:8" ht="17.100000000000001" customHeight="1" outlineLevel="3" x14ac:dyDescent="0.3">
      <c r="B3" s="11" t="s">
        <v>21</v>
      </c>
      <c r="C3" s="12" t="s">
        <v>14</v>
      </c>
      <c r="D3" s="31">
        <v>45279</v>
      </c>
      <c r="E3" s="22" t="s">
        <v>15</v>
      </c>
      <c r="F3" s="44">
        <v>75600</v>
      </c>
      <c r="G3" s="34">
        <v>1294</v>
      </c>
      <c r="H3" s="34">
        <v>39</v>
      </c>
    </row>
    <row r="4" spans="2:8" ht="17.100000000000001" customHeight="1" outlineLevel="3" x14ac:dyDescent="0.3">
      <c r="B4" s="3" t="s">
        <v>23</v>
      </c>
      <c r="C4" s="2" t="s">
        <v>14</v>
      </c>
      <c r="D4" s="32">
        <v>45289</v>
      </c>
      <c r="E4" s="23" t="s">
        <v>16</v>
      </c>
      <c r="F4" s="45">
        <v>52000</v>
      </c>
      <c r="G4" s="35">
        <v>4188</v>
      </c>
      <c r="H4" s="35">
        <v>73</v>
      </c>
    </row>
    <row r="5" spans="2:8" ht="17.100000000000001" customHeight="1" outlineLevel="3" x14ac:dyDescent="0.3">
      <c r="B5" s="3" t="s">
        <v>26</v>
      </c>
      <c r="C5" s="2" t="s">
        <v>14</v>
      </c>
      <c r="D5" s="32">
        <v>45290</v>
      </c>
      <c r="E5" s="23" t="s">
        <v>11</v>
      </c>
      <c r="F5" s="45">
        <v>73000</v>
      </c>
      <c r="G5" s="35">
        <v>3765</v>
      </c>
      <c r="H5" s="35">
        <v>71</v>
      </c>
    </row>
    <row r="6" spans="2:8" ht="17.100000000000001" customHeight="1" outlineLevel="2" x14ac:dyDescent="0.3">
      <c r="B6" s="3"/>
      <c r="C6" s="40" t="s">
        <v>37</v>
      </c>
      <c r="D6" s="32"/>
      <c r="E6" s="23"/>
      <c r="F6" s="45"/>
      <c r="G6" s="35">
        <f>SUBTOTAL(1,G3:G5)</f>
        <v>3082.3333333333335</v>
      </c>
      <c r="H6" s="35"/>
    </row>
    <row r="7" spans="2:8" ht="17.100000000000001" customHeight="1" outlineLevel="1" x14ac:dyDescent="0.3">
      <c r="B7" s="3">
        <f>SUBTOTAL(3,B3:B5)</f>
        <v>3</v>
      </c>
      <c r="C7" s="40" t="s">
        <v>34</v>
      </c>
      <c r="D7" s="32"/>
      <c r="E7" s="23"/>
      <c r="F7" s="45"/>
      <c r="G7" s="35"/>
      <c r="H7" s="35"/>
    </row>
    <row r="8" spans="2:8" ht="17.100000000000001" customHeight="1" outlineLevel="3" x14ac:dyDescent="0.3">
      <c r="B8" s="3" t="s">
        <v>18</v>
      </c>
      <c r="C8" s="2" t="s">
        <v>10</v>
      </c>
      <c r="D8" s="32">
        <v>45284</v>
      </c>
      <c r="E8" s="23" t="s">
        <v>11</v>
      </c>
      <c r="F8" s="45">
        <v>98200</v>
      </c>
      <c r="G8" s="35">
        <v>1350</v>
      </c>
      <c r="H8" s="35">
        <v>37</v>
      </c>
    </row>
    <row r="9" spans="2:8" ht="17.100000000000001" customHeight="1" outlineLevel="3" x14ac:dyDescent="0.3">
      <c r="B9" s="3" t="s">
        <v>25</v>
      </c>
      <c r="C9" s="2" t="s">
        <v>10</v>
      </c>
      <c r="D9" s="32">
        <v>45282</v>
      </c>
      <c r="E9" s="23" t="s">
        <v>13</v>
      </c>
      <c r="F9" s="45">
        <v>95600</v>
      </c>
      <c r="G9" s="35">
        <v>1472</v>
      </c>
      <c r="H9" s="35">
        <v>38</v>
      </c>
    </row>
    <row r="10" spans="2:8" ht="17.100000000000001" customHeight="1" outlineLevel="2" x14ac:dyDescent="0.3">
      <c r="B10" s="3"/>
      <c r="C10" s="40" t="s">
        <v>38</v>
      </c>
      <c r="D10" s="32"/>
      <c r="E10" s="23"/>
      <c r="F10" s="45"/>
      <c r="G10" s="35">
        <f>SUBTOTAL(1,G8:G9)</f>
        <v>1411</v>
      </c>
      <c r="H10" s="35"/>
    </row>
    <row r="11" spans="2:8" ht="17.100000000000001" customHeight="1" outlineLevel="1" x14ac:dyDescent="0.3">
      <c r="B11" s="3">
        <f>SUBTOTAL(3,B8:B9)</f>
        <v>2</v>
      </c>
      <c r="C11" s="40" t="s">
        <v>35</v>
      </c>
      <c r="D11" s="32"/>
      <c r="E11" s="23"/>
      <c r="F11" s="45"/>
      <c r="G11" s="35"/>
      <c r="H11" s="35"/>
    </row>
    <row r="12" spans="2:8" ht="17.100000000000001" customHeight="1" outlineLevel="3" x14ac:dyDescent="0.3">
      <c r="B12" s="3" t="s">
        <v>19</v>
      </c>
      <c r="C12" s="2" t="s">
        <v>12</v>
      </c>
      <c r="D12" s="32">
        <v>45284</v>
      </c>
      <c r="E12" s="23" t="s">
        <v>13</v>
      </c>
      <c r="F12" s="45">
        <v>79200</v>
      </c>
      <c r="G12" s="35">
        <v>4870</v>
      </c>
      <c r="H12" s="35">
        <v>86</v>
      </c>
    </row>
    <row r="13" spans="2:8" ht="17.100000000000001" customHeight="1" outlineLevel="3" x14ac:dyDescent="0.3">
      <c r="B13" s="3" t="s">
        <v>22</v>
      </c>
      <c r="C13" s="2" t="s">
        <v>12</v>
      </c>
      <c r="D13" s="32">
        <v>45287</v>
      </c>
      <c r="E13" s="23" t="s">
        <v>16</v>
      </c>
      <c r="F13" s="45">
        <v>66400</v>
      </c>
      <c r="G13" s="35">
        <v>5760</v>
      </c>
      <c r="H13" s="35">
        <v>98</v>
      </c>
    </row>
    <row r="14" spans="2:8" ht="17.100000000000001" customHeight="1" outlineLevel="3" thickBot="1" x14ac:dyDescent="0.35">
      <c r="B14" s="13" t="s">
        <v>24</v>
      </c>
      <c r="C14" s="5" t="s">
        <v>12</v>
      </c>
      <c r="D14" s="33">
        <v>45284</v>
      </c>
      <c r="E14" s="24" t="s">
        <v>15</v>
      </c>
      <c r="F14" s="46">
        <v>88700</v>
      </c>
      <c r="G14" s="36">
        <v>3240</v>
      </c>
      <c r="H14" s="36">
        <v>56</v>
      </c>
    </row>
    <row r="15" spans="2:8" ht="17.100000000000001" customHeight="1" outlineLevel="2" x14ac:dyDescent="0.3">
      <c r="B15" s="41"/>
      <c r="C15" s="43" t="s">
        <v>39</v>
      </c>
      <c r="D15" s="42"/>
      <c r="E15" s="26"/>
      <c r="F15" s="49"/>
      <c r="G15" s="50">
        <f>SUBTOTAL(1,G12:G14)</f>
        <v>4623.333333333333</v>
      </c>
      <c r="H15" s="50"/>
    </row>
    <row r="16" spans="2:8" ht="17.100000000000001" customHeight="1" outlineLevel="1" x14ac:dyDescent="0.3">
      <c r="B16" s="41">
        <f>SUBTOTAL(3,B12:B14)</f>
        <v>3</v>
      </c>
      <c r="C16" s="43" t="s">
        <v>36</v>
      </c>
      <c r="D16" s="42"/>
      <c r="E16" s="26"/>
      <c r="F16" s="49"/>
      <c r="G16" s="50"/>
      <c r="H16" s="50"/>
    </row>
    <row r="17" spans="2:8" ht="17.100000000000001" customHeight="1" x14ac:dyDescent="0.3">
      <c r="B17" s="41"/>
      <c r="C17" s="43" t="s">
        <v>1</v>
      </c>
      <c r="D17" s="42"/>
      <c r="E17" s="26"/>
      <c r="F17" s="49"/>
      <c r="G17" s="50">
        <f>SUBTOTAL(1,G3:G14)</f>
        <v>3242.375</v>
      </c>
      <c r="H17" s="50"/>
    </row>
    <row r="18" spans="2:8" ht="17.100000000000001" customHeight="1" x14ac:dyDescent="0.3">
      <c r="B18" s="41">
        <f>SUBTOTAL(3,B3:B14)</f>
        <v>8</v>
      </c>
      <c r="C18" s="43" t="s">
        <v>0</v>
      </c>
      <c r="D18" s="42"/>
      <c r="E18" s="26"/>
      <c r="F18" s="49"/>
      <c r="G18" s="50"/>
      <c r="H18" s="50"/>
    </row>
  </sheetData>
  <sortState xmlns:xlrd2="http://schemas.microsoft.com/office/spreadsheetml/2017/richdata2" ref="B3:H14">
    <sortCondition descending="1" ref="C3:C14"/>
  </sortState>
  <phoneticPr fontId="2" type="noConversion"/>
  <conditionalFormatting sqref="B3:H18">
    <cfRule type="expression" dxfId="0" priority="1">
      <formula>$H3&lt;=50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유가희</cp:lastModifiedBy>
  <dcterms:created xsi:type="dcterms:W3CDTF">2019-10-10T06:12:49Z</dcterms:created>
  <dcterms:modified xsi:type="dcterms:W3CDTF">2024-01-13T01:52:04Z</dcterms:modified>
</cp:coreProperties>
</file>